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rchi\Downloads\"/>
    </mc:Choice>
  </mc:AlternateContent>
  <bookViews>
    <workbookView xWindow="0" yWindow="0" windowWidth="28800" windowHeight="12435"/>
  </bookViews>
  <sheets>
    <sheet name="Trip Summary" sheetId="1" r:id="rId1"/>
    <sheet name="LVB Expenses" sheetId="2" r:id="rId2"/>
    <sheet name="Personal Split" sheetId="3" r:id="rId3"/>
  </sheets>
  <calcPr calcId="152511"/>
</workbook>
</file>

<file path=xl/calcChain.xml><?xml version="1.0" encoding="utf-8"?>
<calcChain xmlns="http://schemas.openxmlformats.org/spreadsheetml/2006/main">
  <c r="D10" i="1" l="1"/>
  <c r="E8" i="3"/>
  <c r="C7" i="2"/>
  <c r="A11" i="2" s="1"/>
  <c r="B7" i="2"/>
  <c r="D6" i="2"/>
  <c r="D5" i="2"/>
  <c r="D4" i="2"/>
  <c r="C13" i="1"/>
  <c r="A17" i="1" s="1"/>
  <c r="B13" i="1"/>
  <c r="E12" i="1"/>
  <c r="D12" i="1"/>
  <c r="E7" i="3" s="1"/>
  <c r="E11" i="1"/>
  <c r="D11" i="1"/>
  <c r="E10" i="1"/>
  <c r="D7" i="2" l="1"/>
  <c r="F8" i="3"/>
  <c r="I3" i="1"/>
  <c r="E13" i="1"/>
  <c r="E6" i="3"/>
  <c r="E5" i="3"/>
  <c r="E9" i="3"/>
  <c r="F9" i="3" s="1"/>
  <c r="D13" i="1"/>
  <c r="F7" i="3"/>
  <c r="F6" i="3" l="1"/>
  <c r="E10" i="3"/>
  <c r="F5" i="3"/>
  <c r="F10" i="3" s="1"/>
  <c r="D10" i="3"/>
  <c r="C17" i="1"/>
  <c r="I4" i="1"/>
  <c r="E17" i="1"/>
</calcChain>
</file>

<file path=xl/sharedStrings.xml><?xml version="1.0" encoding="utf-8"?>
<sst xmlns="http://schemas.openxmlformats.org/spreadsheetml/2006/main" count="73" uniqueCount="54">
  <si>
    <t>GOA TRIP COST BIFURCATION</t>
  </si>
  <si>
    <t>Contribution Type</t>
  </si>
  <si>
    <t>Amount</t>
  </si>
  <si>
    <t>TRIP DETAILS</t>
  </si>
  <si>
    <t>LVB</t>
  </si>
  <si>
    <t>Trip Dates</t>
  </si>
  <si>
    <t>21–25 Sep 2026</t>
  </si>
  <si>
    <t>Personal</t>
  </si>
  <si>
    <t>RT Members</t>
  </si>
  <si>
    <t>Wives Joining</t>
  </si>
  <si>
    <t>Total Travellers</t>
  </si>
  <si>
    <t>Expense</t>
  </si>
  <si>
    <t>Total Cost</t>
  </si>
  <si>
    <t>LVB Share</t>
  </si>
  <si>
    <t>Personal Share</t>
  </si>
  <si>
    <t>LVB %</t>
  </si>
  <si>
    <t>Remarks</t>
  </si>
  <si>
    <t>Train Tickets</t>
  </si>
  <si>
    <t>Balance payable by members bringing wife</t>
  </si>
  <si>
    <t>Hotel Booking</t>
  </si>
  <si>
    <t>100% paid by LVB</t>
  </si>
  <si>
    <t>Car Rental</t>
  </si>
  <si>
    <t>TOTAL</t>
  </si>
  <si>
    <t>LVB TOTAL</t>
  </si>
  <si>
    <t>PERSONAL TOTAL</t>
  </si>
  <si>
    <t>PER PAYING MEMBER</t>
  </si>
  <si>
    <t>Note: Personal contribution is split equally only among RT members who are travelling with their wife. Amit Patel is travelling alone, so his current personal contribution is ₹0.</t>
  </si>
  <si>
    <t>LVB EXPENSES</t>
  </si>
  <si>
    <t>LVB Pays</t>
  </si>
  <si>
    <t>Personal Balance</t>
  </si>
  <si>
    <t>Notes</t>
  </si>
  <si>
    <t>LVB ticket contribution</t>
  </si>
  <si>
    <t>Full hotel booking by LVB</t>
  </si>
  <si>
    <t>50% car rental by LVB</t>
  </si>
  <si>
    <t>TOTAL LVB PAYMENT</t>
  </si>
  <si>
    <t>PERSONAL CONTRIBUTION – MEMBER WISE</t>
  </si>
  <si>
    <t>Only members travelling with wife are included in the personal split.</t>
  </si>
  <si>
    <t>Sr.</t>
  </si>
  <si>
    <t>RT Member</t>
  </si>
  <si>
    <t>Wife Joining?</t>
  </si>
  <si>
    <t>Train Personal</t>
  </si>
  <si>
    <t>Car Personal</t>
  </si>
  <si>
    <t>Total Personal</t>
  </si>
  <si>
    <t>Payment Status</t>
  </si>
  <si>
    <t>Aditya Bhatt</t>
  </si>
  <si>
    <t>Yes</t>
  </si>
  <si>
    <t>Pending</t>
  </si>
  <si>
    <t>With wife</t>
  </si>
  <si>
    <t>Harish Bhatt</t>
  </si>
  <si>
    <t>Devang Patel</t>
  </si>
  <si>
    <t>Amit Patel</t>
  </si>
  <si>
    <t>Not Applicable</t>
  </si>
  <si>
    <t>Travelling alone</t>
  </si>
  <si>
    <t>Chintan Makkad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</si>
</sst>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₹#,##0"/>
  </numFmts>
  <fonts count="12">
    <font>
      <sz val="11"/>
      <name val="Carlito"/>
    </font>
    <font>
      <b/>
      <sz val="16"/>
      <color rgb="FFFFFFFF"/>
      <name val="Carlito"/>
    </font>
    <font>
      <b/>
      <sz val="11"/>
      <color rgb="FF17365D"/>
      <name val="Carlito"/>
    </font>
    <font>
      <b/>
      <sz val="11"/>
      <color rgb="FF44546A"/>
      <name val="Carlito"/>
    </font>
    <font>
      <b/>
      <sz val="11"/>
      <color rgb="FFFFFFFF"/>
      <name val="Carlito"/>
    </font>
    <font>
      <b/>
      <sz val="11"/>
      <color rgb="FF274E13"/>
      <name val="Carlito"/>
    </font>
    <font>
      <b/>
      <sz val="18"/>
      <color rgb="FF375623"/>
      <name val="Carlito"/>
    </font>
    <font>
      <b/>
      <sz val="18"/>
      <color rgb="FF9C0006"/>
      <name val="Carlito"/>
    </font>
    <font>
      <b/>
      <sz val="18"/>
      <color rgb="FF7F6000"/>
      <name val="Carlito"/>
    </font>
    <font>
      <i/>
      <sz val="11"/>
      <color rgb="FF7F6000"/>
      <name val="Carlito"/>
    </font>
    <font>
      <b/>
      <sz val="20"/>
      <color rgb="FF375623"/>
      <name val="Carlito"/>
    </font>
    <font>
      <b/>
      <sz val="11"/>
      <color rgb="FF9C0006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3F6F9"/>
      </patternFill>
    </fill>
    <fill>
      <patternFill patternType="solid">
        <fgColor rgb="FF2F75B5"/>
      </patternFill>
    </fill>
    <fill>
      <patternFill patternType="solid">
        <fgColor rgb="FFD9EAD3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rgb="FFFFF8E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3" fillId="4" borderId="0" xfId="0" applyNumberFormat="1" applyFont="1" applyFill="1" applyBorder="1" applyAlignment="1">
      <alignment wrapText="1"/>
    </xf>
    <xf numFmtId="164" fontId="0" fillId="0" borderId="0" xfId="0" applyNumberFormat="1" applyFont="1" applyFill="1" applyBorder="1" applyAlignment="1">
      <alignment wrapText="1"/>
    </xf>
    <xf numFmtId="9" fontId="0" fillId="0" borderId="0" xfId="0" applyNumberFormat="1" applyFont="1" applyFill="1" applyBorder="1" applyAlignment="1">
      <alignment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5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5" fillId="6" borderId="6" xfId="0" applyNumberFormat="1" applyFont="1" applyFill="1" applyBorder="1" applyAlignment="1">
      <alignment wrapText="1"/>
    </xf>
    <xf numFmtId="164" fontId="5" fillId="6" borderId="7" xfId="0" applyNumberFormat="1" applyFont="1" applyFill="1" applyBorder="1" applyAlignment="1">
      <alignment wrapText="1"/>
    </xf>
    <xf numFmtId="9" fontId="5" fillId="6" borderId="7" xfId="0" applyNumberFormat="1" applyFont="1" applyFill="1" applyBorder="1" applyAlignment="1">
      <alignment wrapText="1"/>
    </xf>
    <xf numFmtId="0" fontId="5" fillId="6" borderId="8" xfId="0" applyNumberFormat="1" applyFont="1" applyFill="1" applyBorder="1" applyAlignment="1">
      <alignment wrapText="1"/>
    </xf>
    <xf numFmtId="0" fontId="0" fillId="0" borderId="4" xfId="0" applyNumberFormat="1" applyFont="1" applyFill="1" applyBorder="1"/>
    <xf numFmtId="0" fontId="0" fillId="0" borderId="5" xfId="0" applyNumberFormat="1" applyFont="1" applyFill="1" applyBorder="1"/>
    <xf numFmtId="0" fontId="5" fillId="6" borderId="6" xfId="0" applyNumberFormat="1" applyFont="1" applyFill="1" applyBorder="1"/>
    <xf numFmtId="164" fontId="5" fillId="6" borderId="7" xfId="0" applyNumberFormat="1" applyFont="1" applyFill="1" applyBorder="1"/>
    <xf numFmtId="0" fontId="5" fillId="6" borderId="8" xfId="0" applyNumberFormat="1" applyFont="1" applyFill="1" applyBorder="1"/>
    <xf numFmtId="0" fontId="0" fillId="0" borderId="0" xfId="0" applyNumberFormat="1" applyFont="1" applyFill="1" applyBorder="1"/>
    <xf numFmtId="0" fontId="11" fillId="8" borderId="6" xfId="0" applyNumberFormat="1" applyFont="1" applyFill="1" applyBorder="1"/>
    <xf numFmtId="0" fontId="11" fillId="8" borderId="7" xfId="0" applyNumberFormat="1" applyFont="1" applyFill="1" applyBorder="1"/>
    <xf numFmtId="164" fontId="11" fillId="8" borderId="7" xfId="0" applyNumberFormat="1" applyFont="1" applyFill="1" applyBorder="1"/>
    <xf numFmtId="0" fontId="11" fillId="8" borderId="8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vertical="center" wrapText="1"/>
    </xf>
    <xf numFmtId="164" fontId="6" fillId="7" borderId="0" xfId="0" applyNumberFormat="1" applyFont="1" applyFill="1" applyBorder="1" applyAlignment="1">
      <alignment horizontal="center" vertical="center" wrapText="1"/>
    </xf>
    <xf numFmtId="164" fontId="7" fillId="8" borderId="0" xfId="0" applyNumberFormat="1" applyFont="1" applyFill="1" applyBorder="1" applyAlignment="1">
      <alignment horizontal="center" vertical="center" wrapText="1"/>
    </xf>
    <xf numFmtId="164" fontId="8" fillId="9" borderId="0" xfId="0" applyNumberFormat="1" applyFont="1" applyFill="1" applyBorder="1" applyAlignment="1">
      <alignment horizontal="center" vertical="center" wrapText="1"/>
    </xf>
    <xf numFmtId="0" fontId="9" fillId="10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vertical="center"/>
    </xf>
    <xf numFmtId="164" fontId="10" fillId="7" borderId="0" xfId="0" applyNumberFormat="1" applyFont="1" applyFill="1" applyBorder="1" applyAlignment="1">
      <alignment horizontal="center" vertical="center"/>
    </xf>
    <xf numFmtId="0" fontId="9" fillId="9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7F6000"/>
      </font>
      <fill>
        <patternFill patternType="solid">
          <bgColor rgb="FFFFF2CC"/>
        </patternFill>
      </fill>
    </dxf>
    <dxf>
      <font>
        <b/>
        <color rgb="FF375623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2"/>
  <c:chart>
    <c:title>
      <c:tx>
        <c:rich>
          <a:bodyPr/>
          <a:lstStyle/>
          <a:p>
            <a:r>
              <a:rPr lang="en-IN"/>
              <a:t>LVB vs Personal Contribution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Amount</c:v>
          </c:tx>
          <c:invertIfNegative val="1"/>
          <c:cat>
            <c:strRef>
              <c:f>'Trip Summary'!$H$3:$H$4</c:f>
              <c:strCache>
                <c:ptCount val="2"/>
                <c:pt idx="0">
                  <c:v>LVB</c:v>
                </c:pt>
                <c:pt idx="1">
                  <c:v>Personal</c:v>
                </c:pt>
              </c:strCache>
            </c:strRef>
          </c:cat>
          <c:val>
            <c:numRef>
              <c:f>'Trip Summary'!$I$3:$I$4</c:f>
              <c:numCache>
                <c:formatCode>General</c:formatCode>
                <c:ptCount val="2"/>
                <c:pt idx="0">
                  <c:v>129176</c:v>
                </c:pt>
                <c:pt idx="1">
                  <c:v>53000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0506528"/>
        <c:axId val="1830507616"/>
      </c:barChart>
      <c:catAx>
        <c:axId val="183050652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830507616"/>
        <c:crosses val="autoZero"/>
        <c:auto val="1"/>
        <c:lblAlgn val="ctr"/>
        <c:lblOffset val="100"/>
        <c:noMultiLvlLbl val="0"/>
      </c:catAx>
      <c:valAx>
        <c:axId val="1830507616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830506528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D10" sqref="D10"/>
    </sheetView>
  </sheetViews>
  <sheetFormatPr defaultRowHeight="14.25"/>
  <cols>
    <col min="1" max="1" width="20" customWidth="1"/>
    <col min="2" max="5" width="15" customWidth="1"/>
    <col min="6" max="6" width="42" customWidth="1"/>
    <col min="8" max="8" width="20" customWidth="1"/>
    <col min="9" max="9" width="15" customWidth="1"/>
  </cols>
  <sheetData>
    <row r="1" spans="1:14" ht="30" customHeight="1">
      <c r="A1" s="25" t="s">
        <v>0</v>
      </c>
      <c r="B1" s="25"/>
      <c r="C1" s="25"/>
      <c r="D1" s="25"/>
      <c r="E1" s="25"/>
      <c r="F1" s="25"/>
      <c r="G1" s="2"/>
      <c r="H1" s="2"/>
      <c r="I1" s="2"/>
      <c r="J1" s="2"/>
      <c r="K1" s="2"/>
      <c r="L1" s="2"/>
      <c r="M1" s="2"/>
      <c r="N1" s="2"/>
    </row>
    <row r="2" spans="1:14">
      <c r="A2" s="2"/>
      <c r="B2" s="2"/>
      <c r="C2" s="2"/>
      <c r="D2" s="2"/>
      <c r="E2" s="2"/>
      <c r="F2" s="2"/>
      <c r="G2" s="2"/>
      <c r="H2" s="2" t="s">
        <v>1</v>
      </c>
      <c r="I2" s="2" t="s">
        <v>2</v>
      </c>
      <c r="J2" s="2"/>
      <c r="K2" s="2"/>
      <c r="L2" s="2"/>
      <c r="M2" s="2"/>
      <c r="N2" s="2"/>
    </row>
    <row r="3" spans="1:14" ht="15">
      <c r="A3" s="26" t="s">
        <v>3</v>
      </c>
      <c r="B3" s="26"/>
      <c r="C3" s="2"/>
      <c r="D3" s="2"/>
      <c r="E3" s="2"/>
      <c r="F3" s="2"/>
      <c r="G3" s="2"/>
      <c r="H3" s="2" t="s">
        <v>4</v>
      </c>
      <c r="I3" s="2">
        <f>C13</f>
        <v>129176</v>
      </c>
      <c r="J3" s="2"/>
      <c r="K3" s="2"/>
      <c r="L3" s="2"/>
      <c r="M3" s="2"/>
      <c r="N3" s="2"/>
    </row>
    <row r="4" spans="1:14" ht="15">
      <c r="A4" s="3" t="s">
        <v>5</v>
      </c>
      <c r="B4" s="2" t="s">
        <v>6</v>
      </c>
      <c r="C4" s="2"/>
      <c r="D4" s="2"/>
      <c r="E4" s="2"/>
      <c r="F4" s="2"/>
      <c r="G4" s="2"/>
      <c r="H4" s="2" t="s">
        <v>7</v>
      </c>
      <c r="I4" s="2">
        <f>D13</f>
        <v>53000</v>
      </c>
      <c r="J4" s="2"/>
      <c r="K4" s="2"/>
      <c r="L4" s="2"/>
      <c r="M4" s="2"/>
      <c r="N4" s="2"/>
    </row>
    <row r="5" spans="1:14" ht="15">
      <c r="A5" s="3" t="s">
        <v>8</v>
      </c>
      <c r="B5" s="2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">
      <c r="A6" s="3" t="s">
        <v>9</v>
      </c>
      <c r="B6" s="2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">
      <c r="A7" s="3" t="s">
        <v>10</v>
      </c>
      <c r="B7" s="2">
        <v>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">
      <c r="A9" s="6" t="s">
        <v>11</v>
      </c>
      <c r="B9" s="7" t="s">
        <v>12</v>
      </c>
      <c r="C9" s="7" t="s">
        <v>13</v>
      </c>
      <c r="D9" s="7" t="s">
        <v>14</v>
      </c>
      <c r="E9" s="7" t="s">
        <v>15</v>
      </c>
      <c r="F9" s="8" t="s">
        <v>16</v>
      </c>
      <c r="G9" s="2"/>
      <c r="H9" s="2"/>
      <c r="I9" s="2"/>
      <c r="J9" s="2"/>
      <c r="K9" s="2"/>
      <c r="L9" s="2"/>
      <c r="M9" s="2"/>
      <c r="N9" s="2"/>
    </row>
    <row r="10" spans="1:14">
      <c r="A10" s="9" t="s">
        <v>17</v>
      </c>
      <c r="B10" s="4">
        <v>81000</v>
      </c>
      <c r="C10" s="4">
        <v>45000</v>
      </c>
      <c r="D10" s="4">
        <f>B10-C10</f>
        <v>36000</v>
      </c>
      <c r="E10" s="5">
        <f>C10/B10</f>
        <v>0.55555555555555558</v>
      </c>
      <c r="F10" s="10" t="s">
        <v>18</v>
      </c>
      <c r="G10" s="2"/>
      <c r="H10" s="2"/>
      <c r="I10" s="2"/>
      <c r="J10" s="2"/>
      <c r="K10" s="2"/>
      <c r="L10" s="2"/>
      <c r="M10" s="2"/>
      <c r="N10" s="2"/>
    </row>
    <row r="11" spans="1:14">
      <c r="A11" s="9" t="s">
        <v>19</v>
      </c>
      <c r="B11" s="4">
        <v>67176</v>
      </c>
      <c r="C11" s="4">
        <v>67176</v>
      </c>
      <c r="D11" s="4">
        <f>B11-C11</f>
        <v>0</v>
      </c>
      <c r="E11" s="5">
        <f>C11/B11</f>
        <v>1</v>
      </c>
      <c r="F11" s="10" t="s">
        <v>20</v>
      </c>
      <c r="G11" s="2"/>
      <c r="H11" s="2"/>
      <c r="I11" s="2"/>
      <c r="J11" s="2"/>
      <c r="K11" s="2"/>
      <c r="L11" s="2"/>
      <c r="M11" s="2"/>
      <c r="N11" s="2"/>
    </row>
    <row r="12" spans="1:14">
      <c r="A12" s="9" t="s">
        <v>21</v>
      </c>
      <c r="B12" s="4">
        <v>34000</v>
      </c>
      <c r="C12" s="4">
        <v>17000</v>
      </c>
      <c r="D12" s="4">
        <f>B12-C12</f>
        <v>17000</v>
      </c>
      <c r="E12" s="5">
        <f>C12/B12</f>
        <v>0.5</v>
      </c>
      <c r="F12" s="10" t="s">
        <v>18</v>
      </c>
      <c r="G12" s="2"/>
      <c r="H12" s="2"/>
      <c r="I12" s="2"/>
      <c r="J12" s="2"/>
      <c r="K12" s="2"/>
      <c r="L12" s="2"/>
      <c r="M12" s="2"/>
      <c r="N12" s="2"/>
    </row>
    <row r="13" spans="1:14" ht="15">
      <c r="A13" s="11" t="s">
        <v>22</v>
      </c>
      <c r="B13" s="12">
        <f>SUM(B10:B12)</f>
        <v>182176</v>
      </c>
      <c r="C13" s="12">
        <f>SUM(C10:C12)</f>
        <v>129176</v>
      </c>
      <c r="D13" s="12">
        <f>SUM(D10:D12)</f>
        <v>53000</v>
      </c>
      <c r="E13" s="13">
        <f>C13/B13</f>
        <v>0.7090725452309854</v>
      </c>
      <c r="F13" s="14"/>
      <c r="G13" s="2"/>
      <c r="H13" s="2"/>
      <c r="I13" s="2"/>
      <c r="J13" s="2"/>
      <c r="K13" s="2"/>
      <c r="L13" s="2"/>
      <c r="M13" s="2"/>
      <c r="N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">
      <c r="A16" s="26" t="s">
        <v>23</v>
      </c>
      <c r="B16" s="26"/>
      <c r="C16" s="26" t="s">
        <v>24</v>
      </c>
      <c r="D16" s="26"/>
      <c r="E16" s="26" t="s">
        <v>25</v>
      </c>
      <c r="F16" s="26"/>
      <c r="G16" s="2"/>
      <c r="H16" s="2"/>
      <c r="I16" s="2"/>
      <c r="J16" s="2"/>
      <c r="K16" s="2"/>
      <c r="L16" s="2"/>
      <c r="M16" s="2"/>
      <c r="N16" s="2"/>
    </row>
    <row r="17" spans="1:14">
      <c r="A17" s="27">
        <f>C13</f>
        <v>129176</v>
      </c>
      <c r="B17" s="27"/>
      <c r="C17" s="28">
        <f>D13</f>
        <v>53000</v>
      </c>
      <c r="D17" s="28"/>
      <c r="E17" s="29">
        <f>IF(B6=0,0,D13/B6)</f>
        <v>13250</v>
      </c>
      <c r="F17" s="29"/>
      <c r="G17" s="2"/>
      <c r="H17" s="2"/>
      <c r="I17" s="2"/>
      <c r="J17" s="2"/>
      <c r="K17" s="2"/>
      <c r="L17" s="2"/>
      <c r="M17" s="2"/>
      <c r="N17" s="2"/>
    </row>
    <row r="18" spans="1:14">
      <c r="A18" s="27"/>
      <c r="B18" s="27"/>
      <c r="C18" s="28"/>
      <c r="D18" s="28"/>
      <c r="E18" s="29"/>
      <c r="F18" s="29"/>
      <c r="G18" s="2"/>
      <c r="H18" s="2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30" t="s">
        <v>26</v>
      </c>
      <c r="B20" s="30"/>
      <c r="C20" s="30"/>
      <c r="D20" s="30"/>
      <c r="E20" s="30"/>
      <c r="F20" s="30"/>
      <c r="G20" s="2"/>
      <c r="H20" s="2"/>
      <c r="I20" s="2"/>
      <c r="J20" s="2"/>
      <c r="K20" s="2"/>
      <c r="L20" s="2"/>
      <c r="M20" s="2"/>
      <c r="N20" s="2"/>
    </row>
    <row r="21" spans="1:14">
      <c r="A21" s="30"/>
      <c r="B21" s="30"/>
      <c r="C21" s="30"/>
      <c r="D21" s="30"/>
      <c r="E21" s="30"/>
      <c r="F21" s="30"/>
      <c r="G21" s="2"/>
      <c r="H21" s="2"/>
      <c r="I21" s="2"/>
      <c r="J21" s="2"/>
      <c r="K21" s="2"/>
      <c r="L21" s="2"/>
      <c r="M21" s="2"/>
      <c r="N21" s="2"/>
    </row>
    <row r="22" spans="1:1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</sheetData>
  <mergeCells count="9">
    <mergeCell ref="A20:F21"/>
    <mergeCell ref="A1:F1"/>
    <mergeCell ref="A3:B3"/>
    <mergeCell ref="A16:B16"/>
    <mergeCell ref="A17:B18"/>
    <mergeCell ref="C16:D16"/>
    <mergeCell ref="C17:D18"/>
    <mergeCell ref="E16:F16"/>
    <mergeCell ref="E17:F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4" sqref="B4"/>
    </sheetView>
  </sheetViews>
  <sheetFormatPr defaultRowHeight="14.25"/>
  <cols>
    <col min="1" max="1" width="22" customWidth="1"/>
    <col min="2" max="4" width="16" customWidth="1"/>
    <col min="5" max="5" width="36" customWidth="1"/>
  </cols>
  <sheetData>
    <row r="1" spans="1:5" ht="30" customHeight="1">
      <c r="A1" s="31" t="s">
        <v>27</v>
      </c>
      <c r="B1" s="31"/>
      <c r="C1" s="31"/>
      <c r="D1" s="31"/>
      <c r="E1" s="31"/>
    </row>
    <row r="3" spans="1:5" ht="30">
      <c r="A3" s="6" t="s">
        <v>11</v>
      </c>
      <c r="B3" s="7" t="s">
        <v>12</v>
      </c>
      <c r="C3" s="7" t="s">
        <v>28</v>
      </c>
      <c r="D3" s="7" t="s">
        <v>29</v>
      </c>
      <c r="E3" s="8" t="s">
        <v>30</v>
      </c>
    </row>
    <row r="4" spans="1:5">
      <c r="A4" s="15" t="s">
        <v>17</v>
      </c>
      <c r="B4" s="1">
        <v>81000</v>
      </c>
      <c r="C4" s="1">
        <v>45000</v>
      </c>
      <c r="D4" s="1">
        <f>B4-C4</f>
        <v>36000</v>
      </c>
      <c r="E4" s="16" t="s">
        <v>31</v>
      </c>
    </row>
    <row r="5" spans="1:5">
      <c r="A5" s="15" t="s">
        <v>19</v>
      </c>
      <c r="B5" s="1">
        <v>67176</v>
      </c>
      <c r="C5" s="1">
        <v>67176</v>
      </c>
      <c r="D5" s="1">
        <f>B5-C5</f>
        <v>0</v>
      </c>
      <c r="E5" s="16" t="s">
        <v>32</v>
      </c>
    </row>
    <row r="6" spans="1:5">
      <c r="A6" s="15" t="s">
        <v>21</v>
      </c>
      <c r="B6" s="1">
        <v>35000</v>
      </c>
      <c r="C6" s="1">
        <v>17000</v>
      </c>
      <c r="D6" s="1">
        <f>B6-C6</f>
        <v>18000</v>
      </c>
      <c r="E6" s="16" t="s">
        <v>33</v>
      </c>
    </row>
    <row r="7" spans="1:5" ht="15">
      <c r="A7" s="17" t="s">
        <v>22</v>
      </c>
      <c r="B7" s="18">
        <f>SUM(B4:B6)</f>
        <v>183176</v>
      </c>
      <c r="C7" s="18">
        <f>SUM(C4:C6)</f>
        <v>129176</v>
      </c>
      <c r="D7" s="18">
        <f>SUM(D4:D6)</f>
        <v>54000</v>
      </c>
      <c r="E7" s="19"/>
    </row>
    <row r="10" spans="1:5" ht="15">
      <c r="A10" s="32" t="s">
        <v>34</v>
      </c>
      <c r="B10" s="32"/>
    </row>
    <row r="11" spans="1:5">
      <c r="A11" s="33">
        <f>C7</f>
        <v>129176</v>
      </c>
      <c r="B11" s="33"/>
    </row>
    <row r="12" spans="1:5">
      <c r="A12" s="33"/>
      <c r="B12" s="33"/>
    </row>
  </sheetData>
  <mergeCells count="3">
    <mergeCell ref="A1:E1"/>
    <mergeCell ref="A10:B10"/>
    <mergeCell ref="A11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20" sqref="D20"/>
    </sheetView>
  </sheetViews>
  <sheetFormatPr defaultRowHeight="14.25"/>
  <cols>
    <col min="1" max="1" width="8" customWidth="1"/>
    <col min="2" max="2" width="22" customWidth="1"/>
    <col min="3" max="3" width="14" customWidth="1"/>
    <col min="4" max="6" width="16" customWidth="1"/>
    <col min="7" max="7" width="18" customWidth="1"/>
    <col min="8" max="8" width="24" customWidth="1"/>
  </cols>
  <sheetData>
    <row r="1" spans="1:8" ht="30" customHeight="1">
      <c r="A1" s="31" t="s">
        <v>35</v>
      </c>
      <c r="B1" s="31"/>
      <c r="C1" s="31"/>
      <c r="D1" s="31"/>
      <c r="E1" s="31"/>
      <c r="F1" s="31"/>
      <c r="G1" s="31"/>
      <c r="H1" s="31"/>
    </row>
    <row r="3" spans="1:8">
      <c r="A3" s="34" t="s">
        <v>36</v>
      </c>
      <c r="B3" s="34"/>
      <c r="C3" s="34"/>
      <c r="D3" s="34"/>
      <c r="E3" s="34"/>
      <c r="F3" s="34"/>
      <c r="G3" s="34"/>
      <c r="H3" s="34"/>
    </row>
    <row r="4" spans="1:8" ht="15">
      <c r="A4" s="6" t="s">
        <v>37</v>
      </c>
      <c r="B4" s="7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8" t="s">
        <v>16</v>
      </c>
    </row>
    <row r="5" spans="1:8">
      <c r="A5" s="15">
        <v>1</v>
      </c>
      <c r="B5" s="20" t="s">
        <v>44</v>
      </c>
      <c r="C5" s="20" t="s">
        <v>45</v>
      </c>
      <c r="D5" s="1">
        <v>9000</v>
      </c>
      <c r="E5" s="1">
        <f>IF(C5="Yes",'Trip Summary'!$D$12/COUNTIF($C$5:$C$9,"Yes"),0)</f>
        <v>3400</v>
      </c>
      <c r="F5" s="1">
        <f>D5+E5</f>
        <v>12400</v>
      </c>
      <c r="G5" s="20" t="s">
        <v>46</v>
      </c>
      <c r="H5" s="16" t="s">
        <v>47</v>
      </c>
    </row>
    <row r="6" spans="1:8">
      <c r="A6" s="15">
        <v>2</v>
      </c>
      <c r="B6" s="20" t="s">
        <v>48</v>
      </c>
      <c r="C6" s="20" t="s">
        <v>45</v>
      </c>
      <c r="D6" s="1">
        <v>9000</v>
      </c>
      <c r="E6" s="1">
        <f>IF(C6="Yes",'Trip Summary'!$D$12/COUNTIF($C$5:$C$9,"Yes"),0)</f>
        <v>3400</v>
      </c>
      <c r="F6" s="1">
        <f>D6+E6</f>
        <v>12400</v>
      </c>
      <c r="G6" s="20" t="s">
        <v>46</v>
      </c>
      <c r="H6" s="16" t="s">
        <v>47</v>
      </c>
    </row>
    <row r="7" spans="1:8">
      <c r="A7" s="15">
        <v>3</v>
      </c>
      <c r="B7" s="20" t="s">
        <v>49</v>
      </c>
      <c r="C7" s="20" t="s">
        <v>45</v>
      </c>
      <c r="D7" s="1">
        <v>9000</v>
      </c>
      <c r="E7" s="1">
        <f>IF(C7="Yes",'Trip Summary'!$D$12/COUNTIF($C$5:$C$9,"Yes"),0)</f>
        <v>3400</v>
      </c>
      <c r="F7" s="1">
        <f>D7+E7</f>
        <v>12400</v>
      </c>
      <c r="G7" s="20" t="s">
        <v>46</v>
      </c>
      <c r="H7" s="16" t="s">
        <v>47</v>
      </c>
    </row>
    <row r="8" spans="1:8">
      <c r="A8" s="15">
        <v>4</v>
      </c>
      <c r="B8" s="20" t="s">
        <v>50</v>
      </c>
      <c r="C8" s="20" t="s">
        <v>45</v>
      </c>
      <c r="D8" s="1">
        <v>0</v>
      </c>
      <c r="E8" s="1">
        <f>IF(C8="Yes",'Trip Summary'!$D$12/COUNTIF($C$5:$C$9,"Yes"),0)</f>
        <v>3400</v>
      </c>
      <c r="F8" s="1">
        <f>D8+E8</f>
        <v>3400</v>
      </c>
      <c r="G8" s="20" t="s">
        <v>51</v>
      </c>
      <c r="H8" s="16" t="s">
        <v>52</v>
      </c>
    </row>
    <row r="9" spans="1:8">
      <c r="A9" s="15">
        <v>5</v>
      </c>
      <c r="B9" s="20" t="s">
        <v>53</v>
      </c>
      <c r="C9" s="20" t="s">
        <v>45</v>
      </c>
      <c r="D9" s="1">
        <v>9000</v>
      </c>
      <c r="E9" s="1">
        <f>IF(C9="Yes",'Trip Summary'!$D$12/COUNTIF($C$5:$C$9,"Yes"),0)</f>
        <v>3400</v>
      </c>
      <c r="F9" s="1">
        <f>D9+E9</f>
        <v>12400</v>
      </c>
      <c r="G9" s="20" t="s">
        <v>46</v>
      </c>
      <c r="H9" s="16" t="s">
        <v>47</v>
      </c>
    </row>
    <row r="10" spans="1:8" ht="15">
      <c r="A10" s="21" t="s">
        <v>22</v>
      </c>
      <c r="B10" s="22"/>
      <c r="C10" s="22"/>
      <c r="D10" s="23">
        <f>SUM(D5:D9)</f>
        <v>36000</v>
      </c>
      <c r="E10" s="23">
        <f>SUM(E5:E9)</f>
        <v>17000</v>
      </c>
      <c r="F10" s="23">
        <f>SUM(F5:F9)</f>
        <v>53000</v>
      </c>
      <c r="G10" s="22"/>
      <c r="H10" s="24"/>
    </row>
  </sheetData>
  <mergeCells count="2">
    <mergeCell ref="A1:H1"/>
    <mergeCell ref="A3:H3"/>
  </mergeCells>
  <conditionalFormatting sqref="G5:G9">
    <cfRule type="expression" dxfId="1" priority="1">
      <formula>G5="Paid"</formula>
    </cfRule>
    <cfRule type="expression" dxfId="0" priority="2">
      <formula>G5="Pending"</formula>
    </cfRule>
  </conditionalFormatting>
  <dataValidations count="2">
    <dataValidation type="list" sqref="C5:C9">
      <formula1>"Yes,No"</formula1>
    </dataValidation>
    <dataValidation type="list" sqref="G5:G9">
      <formula1>"Pending,Paid,Not Applicable"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Trip Summary</vt:lpstr>
      <vt:lpstr>LVB Expenses</vt:lpstr>
      <vt:lpstr>Personal Split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aarchi</cp:lastModifiedBy>
  <dcterms:modified xsi:type="dcterms:W3CDTF">2026-08-19T10:51:01Z</dcterms:modified>
</cp:coreProperties>
</file>